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1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2\السادة\"/>
    </mc:Choice>
  </mc:AlternateContent>
  <xr:revisionPtr revIDLastSave="0" documentId="13_ncr:1_{B937FB1A-3696-4EF8-8B2A-0AC17015A9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D165" i="1" s="1"/>
  <c r="E163" i="1"/>
  <c r="D163" i="1" s="1"/>
  <c r="E161" i="1"/>
  <c r="D161" i="1" s="1"/>
  <c r="E159" i="1"/>
  <c r="E157" i="1"/>
  <c r="D157" i="1" s="1"/>
  <c r="E155" i="1"/>
  <c r="D155" i="1" s="1"/>
  <c r="E150" i="1"/>
  <c r="D150" i="1" s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1" i="1"/>
  <c r="D152" i="1"/>
  <c r="D153" i="1"/>
  <c r="D154" i="1"/>
  <c r="D156" i="1"/>
  <c r="D158" i="1"/>
  <c r="D159" i="1"/>
  <c r="D160" i="1"/>
  <c r="D162" i="1"/>
  <c r="D164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211" i="1"/>
  <c r="D183" i="1"/>
  <c r="E49" i="1"/>
  <c r="D49" i="1" s="1"/>
  <c r="E7" i="1"/>
  <c r="F210" i="1" l="1"/>
  <c r="D210" i="1" s="1"/>
  <c r="D134" i="1"/>
  <c r="E19" i="4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<sst xmlns="http://schemas.openxmlformats.org/spreadsheetml/2006/main" count="554" uniqueCount="447">
  <si>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</si>
  <si>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</si>
  <si>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</si>
  <si>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</si>
  <si>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</si>
  <si>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</si>
  <si>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</si>
  <si>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</si>
  <si>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</si>
  <si>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</si>
  <si>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</si>
  <si>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</si>
  <si>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</si>
  <si>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</si>
  <si>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</si>
  <si>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</si>
  <si>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</si>
  <si>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</si>
  <si>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</si>
  <si>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</si>
  <si>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</si>
  <si>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</si>
  <si>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</si>
  <si>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</si>
  <si>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</si>
  <si>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</si>
  <si>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</si>
  <si>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</si>
  <si>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</si>
  <si>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</si>
  <si>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</si>
  <si>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</si>
  <si>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</si>
  <si>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</si>
  <si>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</si>
  <si>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</si>
  <si>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</si>
  <si>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</si>
  <si>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</si>
  <si>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</si>
  <si>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</si>
  <si>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</si>
  <si>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</si>
  <si>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</si>
  <si>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</si>
  <si>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</si>
  <si>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</si>
  <si>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</si>
  <si>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</si>
  <si>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</si>
  <si>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</si>
  <si>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</si>
  <si>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</si>
  <si>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</si>
  <si>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</si>
  <si>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</si>
  <si>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</si>
  <si>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</si>
  <si>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</si>
  <si>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</si>
  <si>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</si>
  <si>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</si>
  <si>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</si>
  <si>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</si>
  <si>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</si>
  <si>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</si>
  <si>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</si>
  <si>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</si>
  <si>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</si>
  <si>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</si>
  <si>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</si>
  <si>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</si>
  <si>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</si>
  <si>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</si>
  <si>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</si>
  <si>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</si>
  <si>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</si>
  <si>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</si>
  <si>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</si>
  <si>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</si>
  <si>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</si>
  <si>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</si>
  <si>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</si>
  <si>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</si>
  <si>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</si>
  <si>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</si>
  <si>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</si>
  <si>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</si>
  <si>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</si>
  <si>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</si>
  <si>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</si>
  <si>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</si>
  <si>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</si>
  <si>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</si>
  <si>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</si>
  <si>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</si>
  <si>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</si>
  <si>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</si>
  <si>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</si>
  <si>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</si>
  <si>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</si>
  <si>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</si>
  <si>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</si>
  <si>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</si>
  <si>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</si>
  <si>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</si>
  <si>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</si>
  <si>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</si>
  <si>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</si>
  <si>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</si>
  <si>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</si>
  <si>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</si>
  <si>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</si>
  <si>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</si>
  <si>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</si>
  <si>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</si>
  <si>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</si>
  <si>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</si>
  <si>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</si>
  <si>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</si>
  <si>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</si>
  <si>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</si>
  <si>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</si>
  <si>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</si>
  <si>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</si>
  <si>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</si>
  <si>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</si>
  <si>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</si>
  <si>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</si>
  <si>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</si>
  <si>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</si>
  <si>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</si>
  <si>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</si>
  <si>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</si>
  <si>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</si>
  <si>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</si>
  <si>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</si>
  <si>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</si>
  <si>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</si>
  <si>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</si>
  <si>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</si>
  <si>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</si>
  <si>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</si>
  <si>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</si>
  <si>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</si>
  <si>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</si>
  <si>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</si>
  <si>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</si>
  <si>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</si>
  <si>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</si>
  <si>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</si>
  <si>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</si>
  <si>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</si>
  <si>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</si>
  <si>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</si>
  <si>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</si>
  <si>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</si>
  <si>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</si>
  <si>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</si>
  <si>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</si>
  <si>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</si>
  <si>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</si>
  <si>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</si>
  <si>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</si>
  <si>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</si>
  <si>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</si>
  <si>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</si>
  <si>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</si>
  <si>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</si>
  <si>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</si>
  <si>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</si>
  <si>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</si>
  <si>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</si>
  <si>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</si>
  <si>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</si>
  <si>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</si>
  <si>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</si>
  <si>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</si>
  <si>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</si>
  <si>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</si>
  <si>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</si>
  <si>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</si>
  <si>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</si>
  <si>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</si>
  <si>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</si>
  <si>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</si>
  <si>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</si>
  <si>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</si>
  <si>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</si>
  <si>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</si>
  <si>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</si>
  <si>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</si>
  <si>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</si>
  <si>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</si>
  <si>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</si>
  <si>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</si>
  <si>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</si>
  <si>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</si>
  <si>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</si>
  <si>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</si>
  <si>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</si>
  <si>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</si>
  <si>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</si>
  <si>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</si>
  <si>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</si>
  <si>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</si>
  <si>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</si>
  <si>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</si>
  <si>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</si>
  <si>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</si>
  <si>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</si>
  <si>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</si>
  <si>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</si>
  <si>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</si>
  <si>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</si>
  <si>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</si>
  <si>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</si>
  <si>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</si>
  <si>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</si>
  <si>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</si>
  <si>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</si>
  <si>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</si>
  <si>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</si>
  <si>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</si>
  <si>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</si>
  <si>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</si>
  <si>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</si>
  <si>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</si>
  <si>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</si>
  <si>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</si>
  <si>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</si>
  <si>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</si>
  <si>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</si>
  <si>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</si>
  <si>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</si>
  <si>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</si>
  <si>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</si>
  <si>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</si>
  <si>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</si>
  <si>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</si>
  <si>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</si>
  <si>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</si>
  <si>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</si>
  <si>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</si>
  <si>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</si>
  <si>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</si>
  <si>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</si>
  <si>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</si>
  <si>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</si>
  <si>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</si>
  <si>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</si>
  <si>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</si>
  <si>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</si>
  <si>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</si>
  <si>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</si>
  <si>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</si>
  <si>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</si>
  <si>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</si>
  <si>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</si>
  <si>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</si>
  <si>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</si>
  <si>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</si>
  <si>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</si>
  <si>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</si>
  <si>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</si>
  <si>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</si>
  <si>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</si>
  <si>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</si>
  <si>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</si>
  <si>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</si>
  <si>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</si>
  <si>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</si>
  <si>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</si>
  <si>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</si>
  <si>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</si>
  <si>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</si>
  <si>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</si>
  <si>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</si>
  <si>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</si>
  <si>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</si>
  <si>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</si>
  <si>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</si>
  <si>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</si>
  <si>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</si>
  <si>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</si>
  <si>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</si>
  <si>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</si>
  <si>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</si>
  <si>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</si>
  <si>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</si>
  <si>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</si>
  <si>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</si>
  <si>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</si>
  <si>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</si>
  <si>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</si>
  <si>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</si>
  <si>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</si>
  <si>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</si>
  <si>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</si>
  <si>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</si>
  <si>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</si>
  <si>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</si>
  <si>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</si>
  <si>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</si>
  <si>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</si>
  <si>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</si>
  <si>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</si>
  <si>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</si>
  <si>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</si>
  <si>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</si>
  <si>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</si>
  <si>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</si>
  <si>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</si>
  <si>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</si>
  <si>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</si>
  <si>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</si>
  <si>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</si>
  <si>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</si>
  <si>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</si>
  <si>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</si>
  <si>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</si>
  <si>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</si>
  <si>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</si>
  <si>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</si>
  <si>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</si>
  <si>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</si>
  <si>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</si>
  <si>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</si>
  <si>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</si>
  <si>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</si>
  <si>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</si>
  <si>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</si>
  <si>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</si>
  <si>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</si>
  <si>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</si>
  <si>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</si>
  <si>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</si>
  <si>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</si>
  <si>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</si>
  <si>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</si>
  <si>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</si>
  <si>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</si>
  <si>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</si>
  <si>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</si>
  <si>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</si>
  <si>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</si>
  <si>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</si>
  <si>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</si>
  <si>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</si>
  <si>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</si>
  <si>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</si>
  <si>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</si>
  <si>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</si>
  <si>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</si>
  <si>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</si>
  <si>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</si>
  <si>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</si>
  <si>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</si>
  <si>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</si>
  <si>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</si>
  <si>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</si>
  <si>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</si>
  <si>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</si>
  <si>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</si>
  <si>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</si>
  <si>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</si>
  <si>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</si>
  <si>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</si>
  <si>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</si>
  <si>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</si>
  <si>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</si>
  <si>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</si>
  <si>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</si>
  <si>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</si>
  <si>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</si>
  <si>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</si>
  <si>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</si>
  <si>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</si>
  <si>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</si>
  <si>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</si>
  <si>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</si>
  <si>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</si>
  <si>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</si>
  <si>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</si>
  <si>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</si>
  <si>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</si>
  <si>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</si>
  <si>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</si>
  <si>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</si>
  <si>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</si>
  <si>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</si>
  <si>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</si>
  <si>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</si>
  <si>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</si>
  <si>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</si>
  <si>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</si>
  <si>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</si>
  <si>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</si>
  <si>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</si>
  <si>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</si>
  <si>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</si>
  <si>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</si>
  <si>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</si>
  <si>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</si>
  <si>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</si>
  <si>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</si>
  <si>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</si>
  <si>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</si>
  <si>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</si>
  <si>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</si>
  <si>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</si>
  <si>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</si>
  <si>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</si>
  <si>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</si>
  <si>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</si>
  <si>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</si>
  <si>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</si>
  <si>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</si>
  <si>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</si>
  <si>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</si>
  <si>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</si>
  <si>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</si>
  <si>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</si>
  <si>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</si>
  <si>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</si>
  <si>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</si>
  <si>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</si>
  <si>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</si>
  <si>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</si>
  <si>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</si>
  <si>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</si>
  <si>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</si>
  <si>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</si>
  <si>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</si>
  <si>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</si>
  <si>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</si>
  <si>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</si>
  <si>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</si>
  <si>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</si>
  <si>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</si>
  <si>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</si>
  <si>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</si>
  <si>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</si>
  <si>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2022      الى 30 / 6 / 2022    </t>
  </si>
  <si>
    <t xml:space="preserve">تقرير بالأصول الثابتة بتاريخ 30 /  6 /   2022م </t>
  </si>
  <si>
    <t>تقرير بالإلتزامات وصافي اًلأصول بتاريخ 30 /  6 /    2022م</t>
  </si>
  <si>
    <t xml:space="preserve">تقرير إيرادات ومصروفات البرامج والأنشطة المقيدة للفترة من 1 /  4 / 2022م      الى  30 / 6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</si>
</sst>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C57D9024-E78E-4AFE-ABD3-21351912A471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التنمية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الأهلية بالسادة وتوابعها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(12032855.12)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19 / 9 / 1443</a:t>
          </a:r>
          <a:r>
            <a:rPr lang="ar-SA" sz="1400">
              <a:effectLst/>
              <a:latin typeface="+mn-lt"/>
              <a:ea typeface="Calibri"/>
              <a:cs typeface="+mn-cs"/>
            </a:rPr>
            <a:t> هـ      ترخيص رقم 4256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/ 9 / 1443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هـ   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السادة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0534447180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t1407@hotmail.com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M17" sqref="M17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12032855.119999999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2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.6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4.4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E18" sqref="E18"/>
    </sheetView>
  </sheetViews>
  <sheetFormatPr defaultRowHeight="13.8"/>
  <cols>
    <col min="2" max="2" width="8.09765625" bestFit="1" customWidth="1"/>
    <col min="3" max="3" width="32.09765625" customWidth="1"/>
    <col min="5" max="5" width="9.8984375" bestFit="1" customWidth="1"/>
    <col min="13" max="13" width="1.3984375" customWidth="1"/>
  </cols>
  <sheetData>
    <row r="2" spans="2:16" ht="21.6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6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4.4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48">
        <v>761520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761520</v>
      </c>
      <c r="P18" s="141">
        <f t="shared" si="2"/>
        <v>761520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761520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761520</v>
      </c>
      <c r="P19" s="6">
        <f t="shared" si="2"/>
        <v>761520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761520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761520</v>
      </c>
      <c r="P26" s="9">
        <f t="shared" si="2"/>
        <v>761520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zoomScale="110" zoomScaleNormal="110" workbookViewId="0">
      <pane xSplit="12" ySplit="4" topLeftCell="M248" activePane="bottomRight" state="frozen"/>
      <selection pane="topRight" activeCell="M1" sqref="M1"/>
      <selection pane="bottomLeft" activeCell="A5" sqref="A5"/>
      <selection pane="bottomRight" activeCell="F251" sqref="F251"/>
    </sheetView>
  </sheetViews>
  <sheetFormatPr defaultRowHeight="13.8"/>
  <cols>
    <col min="2" max="2" width="10.8984375" bestFit="1" customWidth="1"/>
    <col min="3" max="3" width="53.59765625" bestFit="1" customWidth="1"/>
    <col min="4" max="4" width="9"/>
    <col min="5" max="5" width="10.19921875" bestFit="1" customWidth="1"/>
    <col min="6" max="6" width="11.1992187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348916.27</v>
      </c>
      <c r="E5" s="223">
        <f>E6</f>
        <v>63081.270000000004</v>
      </c>
      <c r="F5" s="224">
        <f>F210</f>
        <v>285835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63081.270000000004</v>
      </c>
      <c r="E6" s="226">
        <f>E7+E38+E134+E190</f>
        <v>63081.270000000004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52737</v>
      </c>
      <c r="E7" s="226">
        <f>E8+E17</f>
        <v>52737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52737</v>
      </c>
      <c r="E8" s="226">
        <f>SUM(E9:E16)</f>
        <v>52737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15900</v>
      </c>
      <c r="E9" s="226">
        <v>15900</v>
      </c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36837</v>
      </c>
      <c r="E16" s="226">
        <v>36837</v>
      </c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10344.27</v>
      </c>
      <c r="E134" s="226">
        <f>SUM(E135,E137,E144,E150,E155,E157,E159,E161,E163,E165,E167,E169,E171,E183)</f>
        <v>10344.27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373</v>
      </c>
      <c r="E144" s="226">
        <f>SUM(E145:E149)</f>
        <v>373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373</v>
      </c>
      <c r="E145" s="226">
        <v>373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6750</v>
      </c>
      <c r="E150" s="226">
        <f>SUM(E151:E154)</f>
        <v>6750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6750</v>
      </c>
      <c r="E152" s="226">
        <v>6750</v>
      </c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401.39</v>
      </c>
      <c r="E155" s="226">
        <f>E156</f>
        <v>401.39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401.39</v>
      </c>
      <c r="E156" s="226">
        <v>401.39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195</v>
      </c>
      <c r="E159" s="226">
        <f>E160</f>
        <v>195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195</v>
      </c>
      <c r="E160" s="226">
        <v>195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2624.88</v>
      </c>
      <c r="E165" s="226">
        <f>E166</f>
        <v>2624.88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2624.88</v>
      </c>
      <c r="E166" s="226">
        <v>2624.88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285835</v>
      </c>
      <c r="E210" s="228"/>
      <c r="F210" s="227">
        <f>SUM(F211,F249)</f>
        <v>285835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285835</v>
      </c>
      <c r="E249" s="232"/>
      <c r="F249" s="227">
        <f>SUM(F250,F252,F254)</f>
        <v>285835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285835</v>
      </c>
      <c r="E250" s="232"/>
      <c r="F250" s="227">
        <f>F251</f>
        <v>285835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285835</v>
      </c>
      <c r="E251" s="232"/>
      <c r="F251" s="227">
        <v>285835</v>
      </c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348916.27</v>
      </c>
      <c r="E293" s="243">
        <f>E5</f>
        <v>63081.270000000004</v>
      </c>
      <c r="F293" s="243">
        <f>F210</f>
        <v>285835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H12" sqref="H12"/>
    </sheetView>
  </sheetViews>
  <sheetFormatPr defaultRowHeight="13.8"/>
  <cols>
    <col min="3" max="3" width="44.3984375" customWidth="1"/>
    <col min="4" max="4" width="12.296875" bestFit="1" customWidth="1"/>
    <col min="5" max="5" width="11.8984375" bestFit="1" customWidth="1"/>
    <col min="6" max="6" width="17.59765625" customWidth="1"/>
  </cols>
  <sheetData>
    <row r="2" spans="2:6" ht="21">
      <c r="B2" s="288" t="s">
        <v>444</v>
      </c>
      <c r="C2" s="288"/>
      <c r="D2" s="288"/>
      <c r="E2" s="288"/>
      <c r="F2" s="288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734295.77</v>
      </c>
      <c r="E7" s="204">
        <v>621863.77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734295.77</v>
      </c>
      <c r="E15" s="161">
        <f>SUM(E7:E14)</f>
        <v>621863.77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46">
        <v>912192</v>
      </c>
      <c r="E17" s="211">
        <v>901676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46">
        <v>11141954</v>
      </c>
      <c r="E20" s="211">
        <v>10841954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12054146</v>
      </c>
      <c r="E22" s="161">
        <f>SUM(E17:E21)</f>
        <v>11743630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12788441.77</v>
      </c>
      <c r="E33" s="166">
        <f>E15+E22+E31</f>
        <v>12365493.77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7" zoomScale="96" zoomScaleNormal="96" workbookViewId="0">
      <selection activeCell="F23" sqref="F23:F27"/>
    </sheetView>
  </sheetViews>
  <sheetFormatPr defaultRowHeight="13.8"/>
  <cols>
    <col min="3" max="3" width="8.09765625" bestFit="1" customWidth="1"/>
    <col min="4" max="4" width="33.3984375" customWidth="1"/>
    <col min="5" max="6" width="12.3984375" bestFit="1" customWidth="1"/>
    <col min="7" max="7" width="23.3984375" customWidth="1"/>
  </cols>
  <sheetData>
    <row r="2" spans="3:7" ht="21">
      <c r="C2" s="288" t="s">
        <v>445</v>
      </c>
      <c r="D2" s="288"/>
      <c r="E2" s="288"/>
      <c r="F2" s="288"/>
      <c r="G2" s="288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247">
        <v>3000</v>
      </c>
      <c r="F10" s="159">
        <v>3000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50">
        <f>F19+'تقرير المصروفات '!E134</f>
        <v>752586.65</v>
      </c>
      <c r="F19" s="211">
        <v>742242.38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752586.65</v>
      </c>
      <c r="F22" s="161">
        <f>SUM(F15:F21)</f>
        <v>742242.38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0</v>
      </c>
      <c r="F25" s="204">
        <v>0</v>
      </c>
      <c r="G25" s="160"/>
    </row>
    <row r="26" spans="3:7" ht="15.6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12032855.119999999</v>
      </c>
      <c r="F26" s="204">
        <v>11620251.389999999</v>
      </c>
      <c r="G26" s="160"/>
    </row>
    <row r="27" spans="3:7" ht="16.2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12032855.119999999</v>
      </c>
      <c r="F28" s="164">
        <f>SUM(F25:F27)</f>
        <v>11620251.389999999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6" t="s">
        <v>433</v>
      </c>
      <c r="D30" s="287"/>
      <c r="E30" s="166">
        <f>E13+E22+E28</f>
        <v>12788441.77</v>
      </c>
      <c r="F30" s="166">
        <f>F13+F22+F28</f>
        <v>12365493.77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9" t="s">
        <v>176</v>
      </c>
      <c r="C3" s="289"/>
      <c r="D3" s="289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B2" sqref="B2:J2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0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2022-09-13T14:19:08Z</dcterms:modified>
</cp:coreProperties>
</file>